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65" windowWidth="20400" windowHeight="9660" activeTab="0"/>
  </bookViews>
  <sheets>
    <sheet name="ชื่ออาจารย์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<sst xmlns="http://schemas.openxmlformats.org/spreadsheetml/2006/main" count="71" uniqueCount="55">
  <si>
    <t>วันที่ ................................................................</t>
  </si>
  <si>
    <t>(                                                     )</t>
  </si>
  <si>
    <t xml:space="preserve">         ลงชื่อ...........................................................................</t>
  </si>
  <si>
    <t>ขอรับรองว่ารายละเอียดข้างต้นถูกต้องทุกประการ</t>
  </si>
  <si>
    <t>ผู้บริหารอิงตามประกาศ</t>
  </si>
  <si>
    <t>รายชื่อนศ. 206899 1. น.ส.</t>
  </si>
  <si>
    <t>ชม.ทำงานเกิน</t>
  </si>
  <si>
    <t>รายชื่อนศ. ..........799 1. น.ส.</t>
  </si>
  <si>
    <t>รวม</t>
  </si>
  <si>
    <t xml:space="preserve">รายชื่อนศ. 206499 1. นาย </t>
  </si>
  <si>
    <t>(นศ....คน)</t>
  </si>
  <si>
    <t>(นศ ...คน)</t>
  </si>
  <si>
    <t>......799</t>
  </si>
  <si>
    <t>x</t>
  </si>
  <si>
    <t>1+(0.0066* (X-50))</t>
  </si>
  <si>
    <t>ตามเกณฑ์</t>
  </si>
  <si>
    <t>คน</t>
  </si>
  <si>
    <t>ก2</t>
  </si>
  <si>
    <t>ก1</t>
  </si>
  <si>
    <t>3 ชม.</t>
  </si>
  <si>
    <t>2 ชม.</t>
  </si>
  <si>
    <t>นศ.เกิน 50 คน</t>
  </si>
  <si>
    <t>พิเศษ, นานาชาติ, บัณฑิต</t>
  </si>
  <si>
    <t xml:space="preserve">นศ. X </t>
  </si>
  <si>
    <t>ฝึกงาน, นิเทศงาน, สหกิจ</t>
  </si>
  <si>
    <t>IS</t>
  </si>
  <si>
    <t>Thesis</t>
  </si>
  <si>
    <t>ปัญหาพิเศษ</t>
  </si>
  <si>
    <t>สัมมนา</t>
  </si>
  <si>
    <t>ปฏิบัติการ</t>
  </si>
  <si>
    <t>บรรยาย</t>
  </si>
  <si>
    <t>พิเศษ</t>
  </si>
  <si>
    <t>นานาชาติ</t>
  </si>
  <si>
    <t>ปกติ</t>
  </si>
  <si>
    <t>ค่าสอนเกินภาระงาน (คำนวนตามสูตร)</t>
  </si>
  <si>
    <t>ชั่วโมงทำงานที่นำมาเบิกค่าสอนเกินภาระงาน</t>
  </si>
  <si>
    <t>อัตราค่าสอนเกิน</t>
  </si>
  <si>
    <t>ชั่วโมงทำงานจริง</t>
  </si>
  <si>
    <t>ตัวคูณ</t>
  </si>
  <si>
    <t>ชั่วโมงทำงาน</t>
  </si>
  <si>
    <t>จำนวน</t>
  </si>
  <si>
    <t>ประเภท</t>
  </si>
  <si>
    <t>ระดับบัณฑิตศึกษา</t>
  </si>
  <si>
    <t>ระดับป.ตรี</t>
  </si>
  <si>
    <t>หน่วยกิต</t>
  </si>
  <si>
    <t>ตอน</t>
  </si>
  <si>
    <t>กระบวนวิชา</t>
  </si>
  <si>
    <t>ลำดับที่</t>
  </si>
  <si>
    <t>ชื่อ</t>
  </si>
  <si>
    <t>ตารางการคิดภาระงานสอนเกินและค่าสอนเกินภาระงาน เทอม 2/2553</t>
  </si>
  <si>
    <t>การคำนวณค่าสอนเกิน อิงประกาศมหาวิทยาลัยฉบับ 2/2553 และประกาศคณะวิทยาศาสตร์</t>
  </si>
  <si>
    <t>จาก 382.5 ชม. และภาคพิเศษ</t>
  </si>
  <si>
    <t>…..792</t>
  </si>
  <si>
    <t>(นศ 1 คน)</t>
  </si>
  <si>
    <t>206…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</si>
</sst>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.0000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ngsana New"/>
      <family val="1"/>
    </font>
    <font>
      <b/>
      <sz val="14"/>
      <name val="Angsana New"/>
      <family val="1"/>
    </font>
    <font>
      <sz val="10"/>
      <name val="Angsana New"/>
      <family val="1"/>
    </font>
    <font>
      <b/>
      <sz val="12"/>
      <name val="Angsana New"/>
      <family val="1"/>
    </font>
    <font>
      <b/>
      <sz val="9"/>
      <name val="Angsana New"/>
      <family val="1"/>
    </font>
    <font>
      <b/>
      <sz val="16"/>
      <name val="Angsana New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 style="medium"/>
      <top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51">
    <xf numFmtId="0" fontId="0" fillId="0" borderId="0" xfId="0" applyFont="1" applyAlignment="1">
      <alignment/>
    </xf>
    <xf numFmtId="164" fontId="0" fillId="0" borderId="0" xfId="42" applyNumberFormat="1" applyFont="1" applyAlignment="1">
      <alignment/>
    </xf>
    <xf numFmtId="165" fontId="0" fillId="0" borderId="0" xfId="0" applyNumberFormat="1" applyAlignment="1">
      <alignment/>
    </xf>
    <xf numFmtId="0" fontId="0" fillId="0" borderId="0" xfId="0" applyAlignment="1">
      <alignment horizontal="center"/>
    </xf>
    <xf numFmtId="165" fontId="2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left"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vertical="top" wrapText="1"/>
    </xf>
    <xf numFmtId="164" fontId="3" fillId="3" borderId="12" xfId="42" applyNumberFormat="1" applyFont="1" applyFill="1" applyBorder="1" applyAlignment="1">
      <alignment horizontal="center" vertical="top" wrapText="1"/>
    </xf>
    <xf numFmtId="165" fontId="3" fillId="3" borderId="13" xfId="0" applyNumberFormat="1" applyFont="1" applyFill="1" applyBorder="1" applyAlignment="1">
      <alignment horizontal="center" vertical="top" wrapText="1"/>
    </xf>
    <xf numFmtId="0" fontId="3" fillId="3" borderId="14" xfId="0" applyFont="1" applyFill="1" applyBorder="1" applyAlignment="1">
      <alignment horizontal="center" vertical="top" wrapText="1"/>
    </xf>
    <xf numFmtId="165" fontId="3" fillId="3" borderId="14" xfId="0" applyNumberFormat="1" applyFont="1" applyFill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0" fillId="0" borderId="0" xfId="0" applyAlignment="1">
      <alignment vertical="center"/>
    </xf>
    <xf numFmtId="164" fontId="2" fillId="0" borderId="15" xfId="42" applyNumberFormat="1" applyFont="1" applyBorder="1" applyAlignment="1">
      <alignment horizontal="center" vertical="top" wrapText="1"/>
    </xf>
    <xf numFmtId="165" fontId="2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164" fontId="2" fillId="0" borderId="12" xfId="42" applyNumberFormat="1" applyFont="1" applyBorder="1" applyAlignment="1">
      <alignment horizontal="right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164" fontId="2" fillId="3" borderId="12" xfId="42" applyNumberFormat="1" applyFont="1" applyFill="1" applyBorder="1" applyAlignment="1">
      <alignment horizontal="right" vertical="top" wrapText="1"/>
    </xf>
    <xf numFmtId="165" fontId="2" fillId="3" borderId="14" xfId="0" applyNumberFormat="1" applyFont="1" applyFill="1" applyBorder="1" applyAlignment="1">
      <alignment horizontal="center" vertical="top" wrapText="1"/>
    </xf>
    <xf numFmtId="165" fontId="2" fillId="3" borderId="17" xfId="0" applyNumberFormat="1" applyFont="1" applyFill="1" applyBorder="1" applyAlignment="1">
      <alignment horizontal="center" vertical="top" wrapText="1"/>
    </xf>
    <xf numFmtId="0" fontId="2" fillId="33" borderId="14" xfId="0" applyFont="1" applyFill="1" applyBorder="1" applyAlignment="1">
      <alignment horizontal="center" vertical="top" wrapText="1"/>
    </xf>
    <xf numFmtId="0" fontId="3" fillId="33" borderId="14" xfId="0" applyFont="1" applyFill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165" fontId="2" fillId="3" borderId="12" xfId="0" applyNumberFormat="1" applyFont="1" applyFill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164" fontId="0" fillId="0" borderId="0" xfId="42" applyNumberFormat="1" applyFont="1" applyBorder="1" applyAlignment="1">
      <alignment vertical="center"/>
    </xf>
    <xf numFmtId="165" fontId="0" fillId="0" borderId="0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5" fillId="0" borderId="0" xfId="0" applyFont="1" applyFill="1" applyAlignment="1">
      <alignment vertical="center"/>
    </xf>
    <xf numFmtId="0" fontId="25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34" borderId="0" xfId="0" applyFill="1" applyBorder="1" applyAlignment="1">
      <alignment vertical="center"/>
    </xf>
    <xf numFmtId="0" fontId="2" fillId="33" borderId="18" xfId="0" applyFont="1" applyFill="1" applyBorder="1" applyAlignment="1">
      <alignment horizontal="center" vertical="top" wrapText="1"/>
    </xf>
    <xf numFmtId="0" fontId="2" fillId="33" borderId="12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2" fillId="34" borderId="14" xfId="0" applyFont="1" applyFill="1" applyBorder="1" applyAlignment="1">
      <alignment horizontal="center" vertical="top" wrapText="1"/>
    </xf>
    <xf numFmtId="165" fontId="2" fillId="34" borderId="13" xfId="0" applyNumberFormat="1" applyFont="1" applyFill="1" applyBorder="1" applyAlignment="1">
      <alignment horizontal="center" vertical="top" wrapText="1"/>
    </xf>
    <xf numFmtId="164" fontId="2" fillId="34" borderId="12" xfId="42" applyNumberFormat="1" applyFont="1" applyFill="1" applyBorder="1" applyAlignment="1">
      <alignment horizontal="right" vertical="top" wrapText="1"/>
    </xf>
    <xf numFmtId="0" fontId="2" fillId="34" borderId="20" xfId="0" applyFont="1" applyFill="1" applyBorder="1" applyAlignment="1">
      <alignment horizontal="center" vertical="center" wrapText="1"/>
    </xf>
    <xf numFmtId="0" fontId="2" fillId="34" borderId="14" xfId="0" applyFont="1" applyFill="1" applyBorder="1" applyAlignment="1">
      <alignment horizontal="center" vertical="center" wrapText="1"/>
    </xf>
    <xf numFmtId="0" fontId="3" fillId="34" borderId="16" xfId="0" applyFont="1" applyFill="1" applyBorder="1" applyAlignment="1">
      <alignment horizontal="center" vertical="top" wrapText="1"/>
    </xf>
    <xf numFmtId="0" fontId="2" fillId="34" borderId="12" xfId="0" applyFont="1" applyFill="1" applyBorder="1" applyAlignment="1">
      <alignment horizontal="center" vertical="top" wrapText="1"/>
    </xf>
    <xf numFmtId="0" fontId="2" fillId="33" borderId="16" xfId="0" applyFont="1" applyFill="1" applyBorder="1" applyAlignment="1">
      <alignment horizontal="center" vertical="top" wrapText="1"/>
    </xf>
    <xf numFmtId="165" fontId="2" fillId="3" borderId="14" xfId="0" applyNumberFormat="1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3" fillId="0" borderId="1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3" fillId="0" borderId="25" xfId="0" applyFont="1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165" fontId="3" fillId="0" borderId="19" xfId="0" applyNumberFormat="1" applyFont="1" applyBorder="1" applyAlignment="1">
      <alignment horizontal="center" vertical="top" wrapText="1"/>
    </xf>
    <xf numFmtId="165" fontId="3" fillId="0" borderId="16" xfId="0" applyNumberFormat="1" applyFont="1" applyBorder="1" applyAlignment="1">
      <alignment horizontal="center" vertical="top" wrapText="1"/>
    </xf>
    <xf numFmtId="165" fontId="3" fillId="0" borderId="17" xfId="0" applyNumberFormat="1" applyFont="1" applyBorder="1" applyAlignment="1">
      <alignment horizontal="center" vertical="top" wrapText="1"/>
    </xf>
    <xf numFmtId="165" fontId="3" fillId="0" borderId="21" xfId="0" applyNumberFormat="1" applyFont="1" applyBorder="1" applyAlignment="1">
      <alignment horizontal="center" vertical="top" wrapText="1"/>
    </xf>
    <xf numFmtId="165" fontId="3" fillId="0" borderId="27" xfId="0" applyNumberFormat="1" applyFont="1" applyBorder="1" applyAlignment="1">
      <alignment horizontal="center" vertical="top" wrapText="1"/>
    </xf>
    <xf numFmtId="165" fontId="3" fillId="0" borderId="13" xfId="0" applyNumberFormat="1" applyFont="1" applyBorder="1" applyAlignment="1">
      <alignment horizontal="center" vertical="top" wrapText="1"/>
    </xf>
    <xf numFmtId="164" fontId="3" fillId="0" borderId="28" xfId="42" applyNumberFormat="1" applyFont="1" applyBorder="1" applyAlignment="1">
      <alignment horizontal="center" vertical="top" wrapText="1"/>
    </xf>
    <xf numFmtId="164" fontId="3" fillId="0" borderId="29" xfId="42" applyNumberFormat="1" applyFont="1" applyBorder="1" applyAlignment="1">
      <alignment horizontal="center" vertical="top" wrapText="1"/>
    </xf>
    <xf numFmtId="164" fontId="3" fillId="0" borderId="30" xfId="42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3" fillId="34" borderId="19" xfId="0" applyFont="1" applyFill="1" applyBorder="1" applyAlignment="1">
      <alignment horizontal="center" vertical="center" wrapText="1"/>
    </xf>
    <xf numFmtId="0" fontId="3" fillId="34" borderId="17" xfId="0" applyFont="1" applyFill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33" borderId="19" xfId="0" applyFont="1" applyFill="1" applyBorder="1" applyAlignment="1">
      <alignment horizontal="center" vertical="center" wrapText="1"/>
    </xf>
    <xf numFmtId="0" fontId="2" fillId="33" borderId="17" xfId="0" applyFont="1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165" fontId="2" fillId="3" borderId="19" xfId="0" applyNumberFormat="1" applyFont="1" applyFill="1" applyBorder="1" applyAlignment="1">
      <alignment horizontal="center" vertical="center" wrapText="1"/>
    </xf>
    <xf numFmtId="165" fontId="2" fillId="3" borderId="17" xfId="0" applyNumberFormat="1" applyFont="1" applyFill="1" applyBorder="1" applyAlignment="1">
      <alignment horizontal="center" vertical="center" wrapText="1"/>
    </xf>
    <xf numFmtId="165" fontId="2" fillId="0" borderId="19" xfId="0" applyNumberFormat="1" applyFont="1" applyBorder="1" applyAlignment="1">
      <alignment horizontal="center" vertical="center" wrapText="1"/>
    </xf>
    <xf numFmtId="165" fontId="2" fillId="0" borderId="17" xfId="0" applyNumberFormat="1" applyFont="1" applyBorder="1" applyAlignment="1">
      <alignment horizontal="center" vertical="center" wrapText="1"/>
    </xf>
    <xf numFmtId="164" fontId="2" fillId="0" borderId="19" xfId="42" applyNumberFormat="1" applyFont="1" applyBorder="1" applyAlignment="1">
      <alignment horizontal="center" vertical="center" wrapText="1"/>
    </xf>
    <xf numFmtId="164" fontId="2" fillId="0" borderId="17" xfId="42" applyNumberFormat="1" applyFont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0" fillId="34" borderId="17" xfId="0" applyFill="1" applyBorder="1" applyAlignment="1">
      <alignment horizontal="center" vertical="center" wrapText="1"/>
    </xf>
    <xf numFmtId="0" fontId="2" fillId="34" borderId="17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3" fillId="34" borderId="21" xfId="0" applyFont="1" applyFill="1" applyBorder="1" applyAlignment="1">
      <alignment horizontal="center" vertical="center" wrapText="1"/>
    </xf>
    <xf numFmtId="0" fontId="0" fillId="34" borderId="13" xfId="0" applyFill="1" applyBorder="1" applyAlignment="1">
      <alignment vertical="center"/>
    </xf>
    <xf numFmtId="0" fontId="2" fillId="0" borderId="26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 wrapText="1"/>
    </xf>
    <xf numFmtId="0" fontId="0" fillId="33" borderId="17" xfId="0" applyFill="1" applyBorder="1" applyAlignment="1">
      <alignment vertical="center"/>
    </xf>
    <xf numFmtId="165" fontId="3" fillId="3" borderId="21" xfId="0" applyNumberFormat="1" applyFont="1" applyFill="1" applyBorder="1" applyAlignment="1">
      <alignment horizontal="center" vertical="top" wrapText="1"/>
    </xf>
    <xf numFmtId="165" fontId="0" fillId="3" borderId="27" xfId="0" applyNumberFormat="1" applyFill="1" applyBorder="1" applyAlignment="1">
      <alignment horizontal="center" vertical="top" wrapText="1"/>
    </xf>
    <xf numFmtId="165" fontId="0" fillId="3" borderId="13" xfId="0" applyNumberFormat="1" applyFill="1" applyBorder="1" applyAlignment="1">
      <alignment horizontal="center" vertical="top" wrapText="1"/>
    </xf>
    <xf numFmtId="164" fontId="0" fillId="3" borderId="28" xfId="42" applyNumberFormat="1" applyFont="1" applyFill="1" applyBorder="1" applyAlignment="1">
      <alignment/>
    </xf>
    <xf numFmtId="164" fontId="0" fillId="3" borderId="29" xfId="42" applyNumberFormat="1" applyFont="1" applyFill="1" applyBorder="1" applyAlignment="1">
      <alignment/>
    </xf>
    <xf numFmtId="164" fontId="0" fillId="3" borderId="30" xfId="42" applyNumberFormat="1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8" xfId="0" applyFill="1" applyBorder="1" applyAlignment="1">
      <alignment/>
    </xf>
    <xf numFmtId="0" fontId="2" fillId="33" borderId="17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3" fillId="0" borderId="27" xfId="0" applyFont="1" applyBorder="1" applyAlignment="1">
      <alignment horizontal="center" vertical="top" wrapText="1"/>
    </xf>
    <xf numFmtId="0" fontId="0" fillId="0" borderId="0" xfId="0" applyBorder="1" applyAlignment="1">
      <alignment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left"/>
    </xf>
    <xf numFmtId="0" fontId="2" fillId="33" borderId="11" xfId="0" applyFont="1" applyFill="1" applyBorder="1" applyAlignment="1">
      <alignment vertical="top" wrapText="1"/>
    </xf>
    <xf numFmtId="0" fontId="0" fillId="33" borderId="31" xfId="0" applyFill="1" applyBorder="1" applyAlignment="1">
      <alignment vertical="top" wrapText="1"/>
    </xf>
    <xf numFmtId="0" fontId="0" fillId="33" borderId="14" xfId="0" applyFill="1" applyBorder="1" applyAlignment="1">
      <alignment vertical="top" wrapText="1"/>
    </xf>
    <xf numFmtId="0" fontId="3" fillId="0" borderId="13" xfId="0" applyFont="1" applyBorder="1" applyAlignment="1">
      <alignment horizontal="center" vertical="top" wrapText="1"/>
    </xf>
    <xf numFmtId="0" fontId="3" fillId="0" borderId="3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2" fillId="33" borderId="21" xfId="0" applyFont="1" applyFill="1" applyBorder="1" applyAlignment="1">
      <alignment vertical="top" wrapText="1"/>
    </xf>
    <xf numFmtId="0" fontId="0" fillId="33" borderId="25" xfId="0" applyFill="1" applyBorder="1" applyAlignment="1">
      <alignment vertical="top" wrapText="1"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165" fontId="3" fillId="3" borderId="19" xfId="0" applyNumberFormat="1" applyFont="1" applyFill="1" applyBorder="1" applyAlignment="1">
      <alignment horizontal="center" vertical="top" wrapText="1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165" fontId="2" fillId="35" borderId="11" xfId="0" applyNumberFormat="1" applyFont="1" applyFill="1" applyBorder="1" applyAlignment="1">
      <alignment horizontal="center" vertical="top" wrapText="1"/>
    </xf>
    <xf numFmtId="165" fontId="2" fillId="35" borderId="13" xfId="0" applyNumberFormat="1" applyFont="1" applyFill="1" applyBorder="1" applyAlignment="1">
      <alignment horizontal="center" vertical="top" wrapText="1"/>
    </xf>
    <xf numFmtId="165" fontId="3" fillId="35" borderId="19" xfId="0" applyNumberFormat="1" applyFont="1" applyFill="1" applyBorder="1" applyAlignment="1">
      <alignment horizontal="center" vertical="top" wrapText="1"/>
    </xf>
    <xf numFmtId="0" fontId="0" fillId="35" borderId="16" xfId="0" applyFill="1" applyBorder="1" applyAlignment="1">
      <alignment/>
    </xf>
    <xf numFmtId="0" fontId="0" fillId="35" borderId="17" xfId="0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29"/>
  <sheetViews>
    <sheetView tabSelected="1" zoomScalePageLayoutView="0" workbookViewId="0" topLeftCell="A7">
      <selection activeCell="AB21" sqref="AB21:AB23"/>
    </sheetView>
  </sheetViews>
  <sheetFormatPr defaultColWidth="9.140625" defaultRowHeight="15"/>
  <cols>
    <col min="1" max="1" width="5.140625" style="0" customWidth="1"/>
    <col min="2" max="2" width="8.28125" style="3" customWidth="1"/>
    <col min="3" max="3" width="5.28125" style="3" customWidth="1"/>
    <col min="4" max="4" width="5.28125" style="0" customWidth="1"/>
    <col min="5" max="5" width="4.57421875" style="0" customWidth="1"/>
    <col min="6" max="6" width="4.7109375" style="0" customWidth="1"/>
    <col min="7" max="7" width="5.28125" style="0" customWidth="1"/>
    <col min="8" max="8" width="5.00390625" style="0" customWidth="1"/>
    <col min="9" max="9" width="4.7109375" style="0" customWidth="1"/>
    <col min="10" max="10" width="4.8515625" style="0" customWidth="1"/>
    <col min="11" max="11" width="4.57421875" style="0" customWidth="1"/>
    <col min="12" max="13" width="4.8515625" style="0" customWidth="1"/>
    <col min="14" max="14" width="4.421875" style="0" customWidth="1"/>
    <col min="15" max="15" width="5.421875" style="0" customWidth="1"/>
    <col min="16" max="16" width="3.7109375" style="0" customWidth="1"/>
    <col min="17" max="17" width="3.57421875" style="0" customWidth="1"/>
    <col min="18" max="18" width="4.140625" style="0" customWidth="1"/>
    <col min="19" max="21" width="3.7109375" style="0" customWidth="1"/>
    <col min="22" max="22" width="4.140625" style="0" customWidth="1"/>
    <col min="23" max="24" width="6.421875" style="0" customWidth="1"/>
    <col min="25" max="25" width="6.8515625" style="0" customWidth="1"/>
    <col min="26" max="26" width="6.7109375" style="0" customWidth="1"/>
    <col min="27" max="27" width="8.00390625" style="0" customWidth="1"/>
    <col min="28" max="28" width="7.28125" style="2" customWidth="1"/>
    <col min="29" max="29" width="6.57421875" style="0" customWidth="1"/>
    <col min="30" max="30" width="9.28125" style="2" customWidth="1"/>
    <col min="31" max="31" width="9.57421875" style="1" customWidth="1"/>
  </cols>
  <sheetData>
    <row r="1" spans="1:31" ht="18" customHeight="1">
      <c r="A1" s="62" t="s">
        <v>49</v>
      </c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</row>
    <row r="2" spans="1:31" s="16" customFormat="1" ht="18" customHeight="1" thickBot="1">
      <c r="A2" s="40" t="s">
        <v>48</v>
      </c>
      <c r="B2" s="41"/>
      <c r="C2" s="40"/>
      <c r="D2" s="40"/>
      <c r="E2" s="40"/>
      <c r="F2" s="40"/>
      <c r="G2" s="40"/>
      <c r="H2" s="40"/>
      <c r="I2" s="40"/>
      <c r="J2" s="40"/>
      <c r="K2" s="40"/>
      <c r="L2" s="42"/>
      <c r="M2" s="43"/>
      <c r="N2" s="43"/>
      <c r="O2" s="44"/>
      <c r="P2" s="44"/>
      <c r="Q2" s="45"/>
      <c r="R2" s="45"/>
      <c r="S2" s="45"/>
      <c r="T2" s="45"/>
      <c r="U2" s="45"/>
      <c r="V2" s="45"/>
      <c r="W2" s="46"/>
      <c r="X2" s="47"/>
      <c r="Y2" s="40"/>
      <c r="Z2" s="40"/>
      <c r="AA2" s="40"/>
      <c r="AB2" s="39"/>
      <c r="AC2" s="40"/>
      <c r="AD2" s="39"/>
      <c r="AE2" s="38"/>
    </row>
    <row r="3" spans="1:31" ht="24" customHeight="1" thickBot="1">
      <c r="A3" s="63" t="s">
        <v>47</v>
      </c>
      <c r="B3" s="63" t="s">
        <v>46</v>
      </c>
      <c r="C3" s="63" t="s">
        <v>45</v>
      </c>
      <c r="D3" s="68" t="s">
        <v>44</v>
      </c>
      <c r="E3" s="69" t="s">
        <v>43</v>
      </c>
      <c r="F3" s="70"/>
      <c r="G3" s="71"/>
      <c r="H3" s="69" t="s">
        <v>42</v>
      </c>
      <c r="I3" s="70"/>
      <c r="J3" s="71"/>
      <c r="K3" s="72" t="s">
        <v>41</v>
      </c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3"/>
      <c r="X3" s="37" t="s">
        <v>40</v>
      </c>
      <c r="Y3" s="63" t="s">
        <v>39</v>
      </c>
      <c r="Z3" s="74" t="s">
        <v>38</v>
      </c>
      <c r="AA3" s="75"/>
      <c r="AB3" s="76" t="s">
        <v>37</v>
      </c>
      <c r="AC3" s="63" t="s">
        <v>36</v>
      </c>
      <c r="AD3" s="79" t="s">
        <v>35</v>
      </c>
      <c r="AE3" s="82" t="s">
        <v>34</v>
      </c>
    </row>
    <row r="4" spans="1:31" ht="38.25" customHeight="1" thickBot="1">
      <c r="A4" s="64"/>
      <c r="B4" s="64"/>
      <c r="C4" s="66"/>
      <c r="D4" s="64"/>
      <c r="E4" s="64" t="s">
        <v>33</v>
      </c>
      <c r="F4" s="64" t="s">
        <v>32</v>
      </c>
      <c r="G4" s="64" t="s">
        <v>31</v>
      </c>
      <c r="H4" s="64" t="s">
        <v>33</v>
      </c>
      <c r="I4" s="64" t="s">
        <v>32</v>
      </c>
      <c r="J4" s="64" t="s">
        <v>31</v>
      </c>
      <c r="K4" s="63" t="s">
        <v>30</v>
      </c>
      <c r="L4" s="85" t="s">
        <v>29</v>
      </c>
      <c r="M4" s="73"/>
      <c r="N4" s="63" t="s">
        <v>28</v>
      </c>
      <c r="O4" s="63" t="s">
        <v>27</v>
      </c>
      <c r="P4" s="68" t="s">
        <v>26</v>
      </c>
      <c r="Q4" s="86"/>
      <c r="R4" s="86"/>
      <c r="S4" s="86"/>
      <c r="T4" s="86"/>
      <c r="U4" s="75"/>
      <c r="V4" s="63" t="s">
        <v>25</v>
      </c>
      <c r="W4" s="63" t="s">
        <v>24</v>
      </c>
      <c r="X4" s="36" t="s">
        <v>23</v>
      </c>
      <c r="Y4" s="66"/>
      <c r="Z4" s="35" t="s">
        <v>22</v>
      </c>
      <c r="AA4" s="24" t="s">
        <v>21</v>
      </c>
      <c r="AB4" s="77"/>
      <c r="AC4" s="66"/>
      <c r="AD4" s="80"/>
      <c r="AE4" s="83"/>
    </row>
    <row r="5" spans="1:31" ht="63.75" thickBot="1">
      <c r="A5" s="65"/>
      <c r="B5" s="65"/>
      <c r="C5" s="67"/>
      <c r="D5" s="65"/>
      <c r="E5" s="65"/>
      <c r="F5" s="65"/>
      <c r="G5" s="65"/>
      <c r="H5" s="65"/>
      <c r="I5" s="65"/>
      <c r="J5" s="65"/>
      <c r="K5" s="65"/>
      <c r="L5" s="15" t="s">
        <v>20</v>
      </c>
      <c r="M5" s="15" t="s">
        <v>19</v>
      </c>
      <c r="N5" s="65"/>
      <c r="O5" s="65"/>
      <c r="P5" s="24" t="s">
        <v>18</v>
      </c>
      <c r="Q5" s="34" t="s">
        <v>17</v>
      </c>
      <c r="R5" s="24">
        <v>1.1</v>
      </c>
      <c r="S5" s="34">
        <v>1.2</v>
      </c>
      <c r="T5" s="34">
        <v>2.1</v>
      </c>
      <c r="U5" s="34">
        <v>2.2</v>
      </c>
      <c r="V5" s="65"/>
      <c r="W5" s="65"/>
      <c r="X5" s="33" t="s">
        <v>16</v>
      </c>
      <c r="Y5" s="31" t="s">
        <v>15</v>
      </c>
      <c r="Z5" s="31">
        <v>1.5</v>
      </c>
      <c r="AA5" s="24" t="s">
        <v>14</v>
      </c>
      <c r="AB5" s="78"/>
      <c r="AC5" s="67"/>
      <c r="AD5" s="81"/>
      <c r="AE5" s="84"/>
    </row>
    <row r="6" spans="1:31" ht="21.75" thickBot="1">
      <c r="A6" s="31">
        <v>1</v>
      </c>
      <c r="B6" s="29" t="s">
        <v>54</v>
      </c>
      <c r="C6" s="29">
        <v>801</v>
      </c>
      <c r="D6" s="29">
        <v>3</v>
      </c>
      <c r="E6" s="29"/>
      <c r="F6" s="29"/>
      <c r="G6" s="29" t="s">
        <v>13</v>
      </c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>
        <v>1</v>
      </c>
      <c r="Y6" s="29">
        <v>67.5</v>
      </c>
      <c r="Z6" s="29">
        <v>1.5</v>
      </c>
      <c r="AA6" s="32">
        <f aca="true" t="shared" si="0" ref="AA6:AA12">MAX(1,MIN(2,1+(0.0066*(X6-50))))</f>
        <v>1</v>
      </c>
      <c r="AB6" s="27">
        <f aca="true" t="shared" si="1" ref="AB6:AB12">Y6*Z6*AA6</f>
        <v>101.25</v>
      </c>
      <c r="AC6" s="48">
        <v>160</v>
      </c>
      <c r="AD6" s="146">
        <f>IF(AC6=160,AB6,MIN(AB6,AB21))</f>
        <v>101.25</v>
      </c>
      <c r="AE6" s="26">
        <f>AD6*AC6</f>
        <v>16200</v>
      </c>
    </row>
    <row r="7" spans="1:31" ht="21.75" thickBot="1">
      <c r="A7" s="31">
        <v>2</v>
      </c>
      <c r="B7" s="29" t="s">
        <v>54</v>
      </c>
      <c r="C7" s="29">
        <v>701</v>
      </c>
      <c r="D7" s="29">
        <v>3</v>
      </c>
      <c r="E7" s="29"/>
      <c r="F7" s="29" t="s">
        <v>13</v>
      </c>
      <c r="G7" s="29"/>
      <c r="H7" s="30"/>
      <c r="I7" s="30"/>
      <c r="J7" s="30"/>
      <c r="K7" s="30"/>
      <c r="L7" s="30"/>
      <c r="M7" s="30"/>
      <c r="N7" s="30"/>
      <c r="O7" s="30"/>
      <c r="P7" s="30"/>
      <c r="Q7" s="30"/>
      <c r="R7" s="30"/>
      <c r="S7" s="30"/>
      <c r="T7" s="30"/>
      <c r="U7" s="30"/>
      <c r="V7" s="30"/>
      <c r="W7" s="30"/>
      <c r="X7" s="29">
        <v>15</v>
      </c>
      <c r="Y7" s="29">
        <v>135</v>
      </c>
      <c r="Z7" s="29">
        <v>1.5</v>
      </c>
      <c r="AA7" s="28">
        <f t="shared" si="0"/>
        <v>1</v>
      </c>
      <c r="AB7" s="27">
        <f t="shared" si="1"/>
        <v>202.5</v>
      </c>
      <c r="AC7" s="49">
        <v>120</v>
      </c>
      <c r="AD7" s="147">
        <f>MAX(0,MIN(AB7,$AB$21-SUM($AD$6:AD6)))</f>
        <v>202.5</v>
      </c>
      <c r="AE7" s="26">
        <f>AC7*AD7</f>
        <v>24300</v>
      </c>
    </row>
    <row r="8" spans="1:31" ht="21.75" thickBot="1">
      <c r="A8" s="31">
        <v>3</v>
      </c>
      <c r="B8" s="29" t="s">
        <v>54</v>
      </c>
      <c r="C8" s="29">
        <v>1</v>
      </c>
      <c r="D8" s="29">
        <v>3</v>
      </c>
      <c r="E8" s="29" t="s">
        <v>13</v>
      </c>
      <c r="F8" s="30"/>
      <c r="G8" s="29"/>
      <c r="H8" s="30"/>
      <c r="I8" s="30"/>
      <c r="J8" s="30"/>
      <c r="K8" s="30"/>
      <c r="L8" s="30"/>
      <c r="M8" s="30"/>
      <c r="N8" s="30"/>
      <c r="O8" s="30"/>
      <c r="P8" s="30"/>
      <c r="Q8" s="30"/>
      <c r="R8" s="30"/>
      <c r="S8" s="30"/>
      <c r="T8" s="30"/>
      <c r="U8" s="30"/>
      <c r="V8" s="30"/>
      <c r="W8" s="30"/>
      <c r="X8" s="29">
        <v>296</v>
      </c>
      <c r="Y8" s="29">
        <v>31.5</v>
      </c>
      <c r="Z8" s="29">
        <v>1</v>
      </c>
      <c r="AA8" s="28">
        <f t="shared" si="0"/>
        <v>2</v>
      </c>
      <c r="AB8" s="27">
        <f t="shared" si="1"/>
        <v>63</v>
      </c>
      <c r="AC8" s="29">
        <v>60</v>
      </c>
      <c r="AD8" s="147">
        <f>MAX(0,MIN(AB8,$AB$21-SUM($AD$6:AD7)))</f>
        <v>63</v>
      </c>
      <c r="AE8" s="26">
        <f>AC8*AD8</f>
        <v>3780</v>
      </c>
    </row>
    <row r="9" spans="1:31" ht="21.75" thickBot="1">
      <c r="A9" s="25">
        <v>4</v>
      </c>
      <c r="B9" s="29" t="s">
        <v>54</v>
      </c>
      <c r="C9" s="29">
        <v>2</v>
      </c>
      <c r="D9" s="29">
        <v>3</v>
      </c>
      <c r="E9" s="29" t="s">
        <v>13</v>
      </c>
      <c r="F9" s="29"/>
      <c r="G9" s="30"/>
      <c r="H9" s="30"/>
      <c r="I9" s="30"/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29">
        <v>108</v>
      </c>
      <c r="Y9" s="29">
        <v>135</v>
      </c>
      <c r="Z9" s="29">
        <v>1</v>
      </c>
      <c r="AA9" s="28">
        <f t="shared" si="0"/>
        <v>1.3828</v>
      </c>
      <c r="AB9" s="27">
        <f t="shared" si="1"/>
        <v>186.678</v>
      </c>
      <c r="AC9" s="29">
        <v>60</v>
      </c>
      <c r="AD9" s="147">
        <f>MAX(0,MIN(AB9,$AB$21-SUM($AD$6:AD8)))</f>
        <v>27</v>
      </c>
      <c r="AE9" s="26">
        <f>AD9*AC9</f>
        <v>1620</v>
      </c>
    </row>
    <row r="10" spans="1:31" ht="21.75" thickBot="1">
      <c r="A10" s="25">
        <v>5</v>
      </c>
      <c r="B10" s="29" t="s">
        <v>54</v>
      </c>
      <c r="C10" s="29">
        <v>3</v>
      </c>
      <c r="D10" s="29">
        <v>3</v>
      </c>
      <c r="E10" s="29" t="s">
        <v>13</v>
      </c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>
        <v>167</v>
      </c>
      <c r="Y10" s="29">
        <v>135</v>
      </c>
      <c r="Z10" s="29">
        <v>1</v>
      </c>
      <c r="AA10" s="28">
        <f t="shared" si="0"/>
        <v>1.7722</v>
      </c>
      <c r="AB10" s="27">
        <f t="shared" si="1"/>
        <v>239.24699999999999</v>
      </c>
      <c r="AC10" s="29">
        <v>60</v>
      </c>
      <c r="AD10" s="147">
        <f>MAX(0,MIN(AB10,$AB$21-SUM($AD$6:AD9)))</f>
        <v>0</v>
      </c>
      <c r="AE10" s="26">
        <f>AD10*AC10</f>
        <v>0</v>
      </c>
    </row>
    <row r="11" spans="1:31" ht="21.75" thickBot="1">
      <c r="A11" s="25">
        <v>6</v>
      </c>
      <c r="B11" s="19" t="s">
        <v>54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28">
        <f t="shared" si="0"/>
        <v>1</v>
      </c>
      <c r="AB11" s="27">
        <f t="shared" si="1"/>
        <v>0</v>
      </c>
      <c r="AC11" s="19"/>
      <c r="AD11" s="18"/>
      <c r="AE11" s="23"/>
    </row>
    <row r="12" spans="1:31" ht="21.75" thickBot="1">
      <c r="A12" s="50">
        <v>7</v>
      </c>
      <c r="B12" s="51">
        <v>206390</v>
      </c>
      <c r="C12" s="51">
        <v>1</v>
      </c>
      <c r="D12" s="51">
        <v>1</v>
      </c>
      <c r="E12" s="51"/>
      <c r="F12" s="51"/>
      <c r="G12" s="51"/>
      <c r="H12" s="51"/>
      <c r="I12" s="51"/>
      <c r="J12" s="51"/>
      <c r="K12" s="51"/>
      <c r="L12" s="51"/>
      <c r="M12" s="51"/>
      <c r="N12" s="51" t="s">
        <v>13</v>
      </c>
      <c r="O12" s="51"/>
      <c r="P12" s="51"/>
      <c r="Q12" s="51"/>
      <c r="R12" s="51"/>
      <c r="S12" s="51"/>
      <c r="T12" s="51"/>
      <c r="U12" s="51"/>
      <c r="V12" s="51"/>
      <c r="W12" s="51"/>
      <c r="X12" s="29">
        <v>4</v>
      </c>
      <c r="Y12" s="29">
        <v>15</v>
      </c>
      <c r="Z12" s="29"/>
      <c r="AA12" s="27">
        <f t="shared" si="0"/>
        <v>1</v>
      </c>
      <c r="AB12" s="27">
        <f t="shared" si="1"/>
        <v>0</v>
      </c>
      <c r="AC12" s="51">
        <v>60</v>
      </c>
      <c r="AD12" s="52"/>
      <c r="AE12" s="53"/>
    </row>
    <row r="13" spans="1:31" s="16" customFormat="1" ht="21">
      <c r="A13" s="87">
        <v>8</v>
      </c>
      <c r="B13" s="54">
        <v>206499</v>
      </c>
      <c r="C13" s="89">
        <v>1</v>
      </c>
      <c r="D13" s="89">
        <v>3</v>
      </c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 t="s">
        <v>13</v>
      </c>
      <c r="P13" s="89"/>
      <c r="Q13" s="89"/>
      <c r="R13" s="89"/>
      <c r="S13" s="89"/>
      <c r="T13" s="89"/>
      <c r="U13" s="89"/>
      <c r="V13" s="89"/>
      <c r="W13" s="89"/>
      <c r="X13" s="93">
        <v>2</v>
      </c>
      <c r="Y13" s="93">
        <v>45</v>
      </c>
      <c r="Z13" s="93"/>
      <c r="AA13" s="96">
        <v>1</v>
      </c>
      <c r="AB13" s="96">
        <f>X13*Y13*Z13</f>
        <v>0</v>
      </c>
      <c r="AC13" s="89">
        <v>60</v>
      </c>
      <c r="AD13" s="98"/>
      <c r="AE13" s="100"/>
    </row>
    <row r="14" spans="1:31" s="16" customFormat="1" ht="42.75" thickBot="1">
      <c r="A14" s="88"/>
      <c r="B14" s="55" t="s">
        <v>10</v>
      </c>
      <c r="C14" s="90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92"/>
      <c r="R14" s="91"/>
      <c r="S14" s="92"/>
      <c r="T14" s="92"/>
      <c r="U14" s="91"/>
      <c r="V14" s="91"/>
      <c r="W14" s="91"/>
      <c r="X14" s="94"/>
      <c r="Y14" s="95"/>
      <c r="Z14" s="95"/>
      <c r="AA14" s="97"/>
      <c r="AB14" s="97"/>
      <c r="AC14" s="90"/>
      <c r="AD14" s="99"/>
      <c r="AE14" s="101"/>
    </row>
    <row r="15" spans="1:31" ht="21.75" thickBot="1">
      <c r="A15" s="56">
        <v>9</v>
      </c>
      <c r="B15" s="57" t="s">
        <v>52</v>
      </c>
      <c r="C15" s="22">
        <v>1</v>
      </c>
      <c r="D15" s="20">
        <v>1</v>
      </c>
      <c r="E15" s="19"/>
      <c r="F15" s="20"/>
      <c r="G15" s="20"/>
      <c r="H15" s="19"/>
      <c r="I15" s="20"/>
      <c r="J15" s="20"/>
      <c r="K15" s="20"/>
      <c r="L15" s="20"/>
      <c r="M15" s="20"/>
      <c r="N15" s="19" t="s">
        <v>13</v>
      </c>
      <c r="O15" s="20"/>
      <c r="P15" s="21"/>
      <c r="Q15" s="21"/>
      <c r="R15" s="20"/>
      <c r="S15" s="21"/>
      <c r="T15" s="21"/>
      <c r="U15" s="20"/>
      <c r="V15" s="20"/>
      <c r="W15" s="20"/>
      <c r="X15" s="58">
        <v>6</v>
      </c>
      <c r="Y15" s="58">
        <v>15</v>
      </c>
      <c r="Z15" s="29"/>
      <c r="AA15" s="59">
        <v>1</v>
      </c>
      <c r="AB15" s="27">
        <f>Y15*Z15*AA15</f>
        <v>0</v>
      </c>
      <c r="AC15" s="19">
        <v>60</v>
      </c>
      <c r="AD15" s="18"/>
      <c r="AE15" s="17"/>
    </row>
    <row r="16" spans="1:31" s="16" customFormat="1" ht="21">
      <c r="A16" s="87">
        <v>10</v>
      </c>
      <c r="B16" s="54" t="s">
        <v>12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2"/>
      <c r="P16" s="102"/>
      <c r="Q16" s="102"/>
      <c r="R16" s="102"/>
      <c r="S16" s="102"/>
      <c r="T16" s="102"/>
      <c r="U16" s="102"/>
      <c r="V16" s="102"/>
      <c r="W16" s="102"/>
      <c r="X16" s="102"/>
      <c r="Y16" s="102"/>
      <c r="Z16" s="102"/>
      <c r="AA16" s="96">
        <v>1</v>
      </c>
      <c r="AB16" s="96">
        <f>X16*Y16*Z16</f>
        <v>0</v>
      </c>
      <c r="AC16" s="102"/>
      <c r="AD16" s="98"/>
      <c r="AE16" s="100"/>
    </row>
    <row r="17" spans="1:31" s="16" customFormat="1" ht="42.75" thickBot="1">
      <c r="A17" s="88"/>
      <c r="B17" s="54" t="s">
        <v>11</v>
      </c>
      <c r="C17" s="103"/>
      <c r="D17" s="104"/>
      <c r="E17" s="104"/>
      <c r="F17" s="104"/>
      <c r="G17" s="104"/>
      <c r="H17" s="104"/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5"/>
      <c r="T17" s="105"/>
      <c r="U17" s="104"/>
      <c r="V17" s="104"/>
      <c r="W17" s="104"/>
      <c r="X17" s="104"/>
      <c r="Y17" s="103"/>
      <c r="Z17" s="103"/>
      <c r="AA17" s="97"/>
      <c r="AB17" s="97"/>
      <c r="AC17" s="103"/>
      <c r="AD17" s="99"/>
      <c r="AE17" s="101"/>
    </row>
    <row r="18" spans="1:31" s="16" customFormat="1" ht="21">
      <c r="A18" s="106">
        <v>11</v>
      </c>
      <c r="B18" s="60">
        <v>206899</v>
      </c>
      <c r="C18" s="108">
        <v>1</v>
      </c>
      <c r="D18" s="89">
        <v>48</v>
      </c>
      <c r="E18" s="89"/>
      <c r="F18" s="89"/>
      <c r="G18" s="112"/>
      <c r="H18" s="89"/>
      <c r="I18" s="89"/>
      <c r="J18" s="89"/>
      <c r="K18" s="89"/>
      <c r="L18" s="89"/>
      <c r="M18" s="89"/>
      <c r="N18" s="89"/>
      <c r="O18" s="89"/>
      <c r="P18" s="113"/>
      <c r="Q18" s="113"/>
      <c r="R18" s="89"/>
      <c r="S18" s="113"/>
      <c r="T18" s="113"/>
      <c r="U18" s="89"/>
      <c r="V18" s="89"/>
      <c r="W18" s="89"/>
      <c r="X18" s="93">
        <v>1</v>
      </c>
      <c r="Y18" s="93">
        <v>45</v>
      </c>
      <c r="Z18" s="93"/>
      <c r="AA18" s="96">
        <v>1</v>
      </c>
      <c r="AB18" s="96">
        <f>X18*Y18*Z18*AA18</f>
        <v>0</v>
      </c>
      <c r="AC18" s="102">
        <v>60</v>
      </c>
      <c r="AD18" s="98"/>
      <c r="AE18" s="100"/>
    </row>
    <row r="19" spans="1:31" s="16" customFormat="1" ht="24" customHeight="1" thickBot="1">
      <c r="A19" s="107"/>
      <c r="B19" s="61" t="s">
        <v>53</v>
      </c>
      <c r="C19" s="109"/>
      <c r="D19" s="110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  <c r="W19" s="111"/>
      <c r="X19" s="114"/>
      <c r="Y19" s="95"/>
      <c r="Z19" s="124"/>
      <c r="AA19" s="97"/>
      <c r="AB19" s="97"/>
      <c r="AC19" s="125"/>
      <c r="AD19" s="99"/>
      <c r="AE19" s="101"/>
    </row>
    <row r="20" spans="1:31" ht="21.75" thickBot="1">
      <c r="A20" s="133" t="s">
        <v>9</v>
      </c>
      <c r="B20" s="134"/>
      <c r="C20" s="134"/>
      <c r="D20" s="134"/>
      <c r="E20" s="134"/>
      <c r="F20" s="134"/>
      <c r="G20" s="134"/>
      <c r="H20" s="134"/>
      <c r="I20" s="134"/>
      <c r="J20" s="134"/>
      <c r="K20" s="134"/>
      <c r="L20" s="134"/>
      <c r="M20" s="134"/>
      <c r="N20" s="134"/>
      <c r="O20" s="134"/>
      <c r="P20" s="134"/>
      <c r="Q20" s="134"/>
      <c r="R20" s="134"/>
      <c r="S20" s="134"/>
      <c r="T20" s="134"/>
      <c r="U20" s="134"/>
      <c r="V20" s="134"/>
      <c r="W20" s="135"/>
      <c r="X20" s="136" t="s">
        <v>8</v>
      </c>
      <c r="Y20" s="137"/>
      <c r="Z20" s="137"/>
      <c r="AA20" s="138"/>
      <c r="AB20" s="14">
        <f>SUM(AB6:AB19)</f>
        <v>792.675</v>
      </c>
      <c r="AC20" s="13" t="s">
        <v>8</v>
      </c>
      <c r="AD20" s="12">
        <f>SUM(AD6:AD10)</f>
        <v>393.75</v>
      </c>
      <c r="AE20" s="11">
        <f>SUM(AE6:AE9)</f>
        <v>45900</v>
      </c>
    </row>
    <row r="21" spans="1:31" ht="21.75" customHeight="1" thickBot="1">
      <c r="A21" s="139" t="s">
        <v>7</v>
      </c>
      <c r="B21" s="140"/>
      <c r="C21" s="140"/>
      <c r="D21" s="140"/>
      <c r="E21" s="140"/>
      <c r="F21" s="140"/>
      <c r="G21" s="140"/>
      <c r="H21" s="140"/>
      <c r="I21" s="140"/>
      <c r="J21" s="140"/>
      <c r="K21" s="140"/>
      <c r="L21" s="140"/>
      <c r="M21" s="140"/>
      <c r="N21" s="140"/>
      <c r="O21" s="140"/>
      <c r="P21" s="140"/>
      <c r="Q21" s="140"/>
      <c r="R21" s="140"/>
      <c r="S21" s="140"/>
      <c r="T21" s="140"/>
      <c r="U21" s="140"/>
      <c r="V21" s="140"/>
      <c r="W21" s="140"/>
      <c r="X21" s="68" t="s">
        <v>6</v>
      </c>
      <c r="Y21" s="141"/>
      <c r="Z21" s="141"/>
      <c r="AA21" s="142"/>
      <c r="AB21" s="148">
        <f>IF(AB20-382.5&lt;292.5+IF(AC6=160,AB6,0),MAX(0,AB20-382.5),292.5+IF(AC6=160,AB6,0))</f>
        <v>393.75</v>
      </c>
      <c r="AC21" s="143"/>
      <c r="AD21" s="115"/>
      <c r="AE21" s="118"/>
    </row>
    <row r="22" spans="1:31" ht="21" customHeight="1" thickBot="1">
      <c r="A22" s="121" t="s">
        <v>5</v>
      </c>
      <c r="B22" s="122"/>
      <c r="C22" s="122"/>
      <c r="D22" s="122"/>
      <c r="E22" s="122"/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3"/>
      <c r="X22" s="126" t="s">
        <v>51</v>
      </c>
      <c r="Y22" s="127"/>
      <c r="Z22" s="127"/>
      <c r="AA22" s="128"/>
      <c r="AB22" s="149"/>
      <c r="AC22" s="144"/>
      <c r="AD22" s="116"/>
      <c r="AE22" s="119"/>
    </row>
    <row r="23" spans="1:31" ht="21.75" thickBot="1">
      <c r="A23" s="10"/>
      <c r="B23" s="9"/>
      <c r="C23" s="9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129" t="s">
        <v>4</v>
      </c>
      <c r="Y23" s="130"/>
      <c r="Z23" s="130"/>
      <c r="AA23" s="131"/>
      <c r="AB23" s="150"/>
      <c r="AC23" s="145"/>
      <c r="AD23" s="117"/>
      <c r="AE23" s="120"/>
    </row>
    <row r="25" spans="1:26" ht="21">
      <c r="A25" s="132" t="s">
        <v>50</v>
      </c>
      <c r="B25" s="132"/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Y25" s="7" t="s">
        <v>3</v>
      </c>
      <c r="Z25" s="2"/>
    </row>
    <row r="26" spans="25:26" ht="15">
      <c r="Y26" s="5"/>
      <c r="Z26" s="2"/>
    </row>
    <row r="27" spans="1:32" ht="21">
      <c r="A27" s="6"/>
      <c r="Y27" s="7" t="s">
        <v>2</v>
      </c>
      <c r="Z27" s="2"/>
      <c r="AF27" s="2"/>
    </row>
    <row r="28" spans="25:32" ht="15">
      <c r="Y28" s="5"/>
      <c r="Z28" s="6" t="s">
        <v>1</v>
      </c>
      <c r="AF28" s="2"/>
    </row>
    <row r="29" spans="25:26" ht="21">
      <c r="Y29" s="5"/>
      <c r="Z29" s="4" t="s">
        <v>0</v>
      </c>
    </row>
  </sheetData>
  <sheetProtection/>
  <mergeCells count="129">
    <mergeCell ref="X22:AA22"/>
    <mergeCell ref="X23:AA23"/>
    <mergeCell ref="A25:W25"/>
    <mergeCell ref="AE18:AE19"/>
    <mergeCell ref="A20:W20"/>
    <mergeCell ref="X20:AA20"/>
    <mergeCell ref="A21:W21"/>
    <mergeCell ref="X21:AA21"/>
    <mergeCell ref="AB21:AB23"/>
    <mergeCell ref="AC21:AC23"/>
    <mergeCell ref="AD21:AD23"/>
    <mergeCell ref="AE21:AE23"/>
    <mergeCell ref="A22:W22"/>
    <mergeCell ref="Y18:Y19"/>
    <mergeCell ref="Z18:Z19"/>
    <mergeCell ref="AA18:AA19"/>
    <mergeCell ref="AB18:AB19"/>
    <mergeCell ref="AC18:AC19"/>
    <mergeCell ref="AD18:AD19"/>
    <mergeCell ref="S18:S19"/>
    <mergeCell ref="T18:T19"/>
    <mergeCell ref="U18:U19"/>
    <mergeCell ref="V18:V19"/>
    <mergeCell ref="W18:W19"/>
    <mergeCell ref="X18:X19"/>
    <mergeCell ref="M18:M19"/>
    <mergeCell ref="N18:N19"/>
    <mergeCell ref="O18:O19"/>
    <mergeCell ref="P18:P19"/>
    <mergeCell ref="Q18:Q19"/>
    <mergeCell ref="R18:R19"/>
    <mergeCell ref="G18:G19"/>
    <mergeCell ref="H18:H19"/>
    <mergeCell ref="I18:I19"/>
    <mergeCell ref="J18:J19"/>
    <mergeCell ref="K18:K19"/>
    <mergeCell ref="L18:L19"/>
    <mergeCell ref="AA16:AA17"/>
    <mergeCell ref="AB16:AB17"/>
    <mergeCell ref="AC16:AC17"/>
    <mergeCell ref="AD16:AD17"/>
    <mergeCell ref="AE16:AE17"/>
    <mergeCell ref="A18:A19"/>
    <mergeCell ref="C18:C19"/>
    <mergeCell ref="D18:D19"/>
    <mergeCell ref="E18:E19"/>
    <mergeCell ref="F18:F19"/>
    <mergeCell ref="U16:U17"/>
    <mergeCell ref="V16:V17"/>
    <mergeCell ref="W16:W17"/>
    <mergeCell ref="X16:X17"/>
    <mergeCell ref="Y16:Y17"/>
    <mergeCell ref="Z16:Z17"/>
    <mergeCell ref="O16:O17"/>
    <mergeCell ref="P16:P17"/>
    <mergeCell ref="Q16:Q17"/>
    <mergeCell ref="R16:R17"/>
    <mergeCell ref="S16:S17"/>
    <mergeCell ref="T16:T17"/>
    <mergeCell ref="I16:I17"/>
    <mergeCell ref="J16:J17"/>
    <mergeCell ref="K16:K17"/>
    <mergeCell ref="L16:L17"/>
    <mergeCell ref="M16:M17"/>
    <mergeCell ref="N16:N17"/>
    <mergeCell ref="AC13:AC14"/>
    <mergeCell ref="AD13:AD14"/>
    <mergeCell ref="AE13:AE14"/>
    <mergeCell ref="A16:A17"/>
    <mergeCell ref="C16:C17"/>
    <mergeCell ref="D16:D17"/>
    <mergeCell ref="E16:E17"/>
    <mergeCell ref="F16:F17"/>
    <mergeCell ref="G16:G17"/>
    <mergeCell ref="H16:H17"/>
    <mergeCell ref="W13:W14"/>
    <mergeCell ref="X13:X14"/>
    <mergeCell ref="Y13:Y14"/>
    <mergeCell ref="Z13:Z14"/>
    <mergeCell ref="AA13:AA14"/>
    <mergeCell ref="AB13:AB14"/>
    <mergeCell ref="Q13:Q14"/>
    <mergeCell ref="R13:R14"/>
    <mergeCell ref="S13:S14"/>
    <mergeCell ref="T13:T14"/>
    <mergeCell ref="U13:U14"/>
    <mergeCell ref="V13:V14"/>
    <mergeCell ref="K13:K14"/>
    <mergeCell ref="L13:L14"/>
    <mergeCell ref="M13:M14"/>
    <mergeCell ref="N13:N14"/>
    <mergeCell ref="O13:O14"/>
    <mergeCell ref="P13:P14"/>
    <mergeCell ref="W4:W5"/>
    <mergeCell ref="A13:A14"/>
    <mergeCell ref="C13:C14"/>
    <mergeCell ref="D13:D14"/>
    <mergeCell ref="E13:E14"/>
    <mergeCell ref="F13:F14"/>
    <mergeCell ref="G13:G14"/>
    <mergeCell ref="H13:H14"/>
    <mergeCell ref="I13:I14"/>
    <mergeCell ref="J13:J14"/>
    <mergeCell ref="K4:K5"/>
    <mergeCell ref="L4:M4"/>
    <mergeCell ref="N4:N5"/>
    <mergeCell ref="O4:O5"/>
    <mergeCell ref="P4:U4"/>
    <mergeCell ref="V4:V5"/>
    <mergeCell ref="AB3:AB5"/>
    <mergeCell ref="AC3:AC5"/>
    <mergeCell ref="AD3:AD5"/>
    <mergeCell ref="AE3:AE5"/>
    <mergeCell ref="E4:E5"/>
    <mergeCell ref="F4:F5"/>
    <mergeCell ref="G4:G5"/>
    <mergeCell ref="H4:H5"/>
    <mergeCell ref="I4:I5"/>
    <mergeCell ref="J4:J5"/>
    <mergeCell ref="A1:AE1"/>
    <mergeCell ref="A3:A5"/>
    <mergeCell ref="B3:B5"/>
    <mergeCell ref="C3:C5"/>
    <mergeCell ref="D3:D5"/>
    <mergeCell ref="E3:G3"/>
    <mergeCell ref="H3:J3"/>
    <mergeCell ref="K3:W3"/>
    <mergeCell ref="Y3:Y4"/>
    <mergeCell ref="Z3:AA3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gg</dc:creator>
  <cp:keywords/>
  <dc:description/>
  <cp:lastModifiedBy>gg</cp:lastModifiedBy>
  <dcterms:created xsi:type="dcterms:W3CDTF">2011-01-20T09:45:04Z</dcterms:created>
  <dcterms:modified xsi:type="dcterms:W3CDTF">2011-01-25T09:29:13Z</dcterms:modified>
  <cp:category/>
  <cp:version/>
  <cp:contentType/>
  <cp:contentStatus/>
</cp:coreProperties>
</file>